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roperty Management\"/>
    </mc:Choice>
  </mc:AlternateContent>
  <bookViews>
    <workbookView xWindow="0" yWindow="0" windowWidth="28800" windowHeight="12210" activeTab="2"/>
  </bookViews>
  <sheets>
    <sheet name="Sheet1" sheetId="1" r:id="rId1"/>
    <sheet name="Sheet2" sheetId="2" r:id="rId2"/>
    <sheet name="Web Site"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1" i="2" l="1"/>
  <c r="W21" i="2" s="1"/>
  <c r="S20" i="2"/>
  <c r="W22" i="2"/>
  <c r="V22" i="2"/>
  <c r="W20" i="2"/>
  <c r="V21" i="2"/>
  <c r="U21" i="2"/>
  <c r="T21" i="2"/>
  <c r="S21" i="2"/>
  <c r="U22" i="2"/>
  <c r="U20" i="2"/>
  <c r="T22" i="2"/>
  <c r="T20" i="2"/>
  <c r="S22" i="2"/>
  <c r="G22" i="2"/>
  <c r="H22" i="2"/>
  <c r="I22" i="2"/>
  <c r="J22" i="2"/>
  <c r="K22" i="2"/>
  <c r="L22" i="2"/>
  <c r="M22" i="2"/>
  <c r="N22" i="2"/>
  <c r="O22" i="2"/>
  <c r="P22" i="2"/>
  <c r="Q22" i="2"/>
  <c r="F22" i="2"/>
  <c r="G21" i="2"/>
  <c r="H21" i="2"/>
  <c r="I21" i="2"/>
  <c r="J21" i="2"/>
  <c r="K21" i="2"/>
  <c r="L21" i="2"/>
  <c r="M21" i="2"/>
  <c r="N21" i="2"/>
  <c r="O21" i="2"/>
  <c r="P21" i="2"/>
  <c r="F21" i="2"/>
  <c r="G20" i="2"/>
  <c r="H20" i="2"/>
  <c r="I20" i="2"/>
  <c r="J20" i="2"/>
  <c r="K20" i="2"/>
  <c r="L20" i="2"/>
  <c r="M20" i="2"/>
  <c r="N20" i="2"/>
  <c r="O20" i="2"/>
  <c r="P20" i="2"/>
  <c r="Q20" i="2"/>
  <c r="F20" i="2"/>
  <c r="C20" i="2"/>
  <c r="C22" i="2"/>
  <c r="C21" i="2"/>
  <c r="F14" i="2"/>
  <c r="B22" i="2" l="1"/>
  <c r="S12" i="2" l="1"/>
  <c r="T12" i="2"/>
  <c r="U12" i="2"/>
  <c r="V12" i="2"/>
  <c r="W12" i="2"/>
  <c r="S13" i="2"/>
  <c r="T13" i="2"/>
  <c r="U13" i="2"/>
  <c r="V13" i="2"/>
  <c r="W13" i="2"/>
  <c r="S14" i="2"/>
  <c r="T14" i="2"/>
  <c r="U14" i="2"/>
  <c r="V14" i="2"/>
  <c r="W14" i="2"/>
  <c r="S15" i="2"/>
  <c r="T15" i="2"/>
  <c r="U15" i="2"/>
  <c r="V15" i="2"/>
  <c r="W15" i="2"/>
  <c r="S16" i="2"/>
  <c r="T16" i="2"/>
  <c r="U16" i="2"/>
  <c r="V16" i="2"/>
  <c r="W16" i="2"/>
  <c r="S17" i="2"/>
  <c r="T17" i="2"/>
  <c r="U17" i="2"/>
  <c r="V17" i="2"/>
  <c r="W17" i="2"/>
  <c r="U11" i="2"/>
  <c r="T11" i="2"/>
  <c r="S11" i="2"/>
  <c r="W11" i="2"/>
  <c r="V11" i="2"/>
  <c r="B12" i="2" l="1"/>
  <c r="F12" i="2" s="1"/>
  <c r="H12" i="2" s="1"/>
  <c r="J12" i="2" s="1"/>
  <c r="L12" i="2" s="1"/>
  <c r="N12" i="2" s="1"/>
  <c r="P12" i="2" s="1"/>
  <c r="B13" i="2"/>
  <c r="B14" i="2"/>
  <c r="H14" i="2" s="1"/>
  <c r="J14" i="2" s="1"/>
  <c r="L14" i="2" s="1"/>
  <c r="N14" i="2" s="1"/>
  <c r="P14" i="2" s="1"/>
  <c r="B15" i="2"/>
  <c r="F15" i="2" s="1"/>
  <c r="H15" i="2" s="1"/>
  <c r="J15" i="2" s="1"/>
  <c r="L15" i="2" s="1"/>
  <c r="N15" i="2" s="1"/>
  <c r="P15" i="2" s="1"/>
  <c r="B16" i="2"/>
  <c r="F16" i="2" s="1"/>
  <c r="H16" i="2" s="1"/>
  <c r="J16" i="2" s="1"/>
  <c r="L16" i="2" s="1"/>
  <c r="N16" i="2" s="1"/>
  <c r="P16" i="2" s="1"/>
  <c r="B17" i="2"/>
  <c r="B11" i="2"/>
  <c r="F11" i="2" s="1"/>
  <c r="H11" i="2" s="1"/>
  <c r="J11" i="2" s="1"/>
  <c r="L11" i="2" s="1"/>
  <c r="N11" i="2" s="1"/>
  <c r="P11" i="2" s="1"/>
  <c r="F13" i="2"/>
  <c r="H13" i="2" s="1"/>
  <c r="J13" i="2" s="1"/>
  <c r="L13" i="2" s="1"/>
  <c r="N13" i="2" s="1"/>
  <c r="P13" i="2" s="1"/>
  <c r="B20" i="2"/>
  <c r="G11" i="2"/>
  <c r="I11" i="2" s="1"/>
  <c r="K11" i="2" s="1"/>
  <c r="M11" i="2" s="1"/>
  <c r="O11" i="2" s="1"/>
  <c r="Q11" i="2" s="1"/>
  <c r="G12" i="2"/>
  <c r="I12" i="2" s="1"/>
  <c r="K12" i="2" s="1"/>
  <c r="M12" i="2" s="1"/>
  <c r="O12" i="2" s="1"/>
  <c r="Q12" i="2" s="1"/>
  <c r="G13" i="2"/>
  <c r="I13" i="2" s="1"/>
  <c r="K13" i="2" s="1"/>
  <c r="M13" i="2" s="1"/>
  <c r="O13" i="2" s="1"/>
  <c r="Q13" i="2" s="1"/>
  <c r="G14" i="2"/>
  <c r="I14" i="2" s="1"/>
  <c r="K14" i="2" s="1"/>
  <c r="M14" i="2" s="1"/>
  <c r="O14" i="2" s="1"/>
  <c r="Q14" i="2" s="1"/>
  <c r="G15" i="2"/>
  <c r="I15" i="2" s="1"/>
  <c r="K15" i="2" s="1"/>
  <c r="M15" i="2" s="1"/>
  <c r="O15" i="2" s="1"/>
  <c r="Q15" i="2" s="1"/>
  <c r="G16" i="2"/>
  <c r="I16" i="2" s="1"/>
  <c r="K16" i="2" s="1"/>
  <c r="M16" i="2" s="1"/>
  <c r="O16" i="2" s="1"/>
  <c r="Q16" i="2" s="1"/>
  <c r="G17" i="2"/>
  <c r="I17" i="2" s="1"/>
  <c r="K17" i="2" s="1"/>
  <c r="M17" i="2" s="1"/>
  <c r="O17" i="2" s="1"/>
  <c r="Q17" i="2" s="1"/>
  <c r="F17" i="2"/>
  <c r="H17" i="2" s="1"/>
  <c r="J17" i="2" s="1"/>
  <c r="L17" i="2" s="1"/>
  <c r="N17" i="2" s="1"/>
  <c r="P17" i="2" s="1"/>
  <c r="F5" i="1"/>
  <c r="F6" i="1"/>
  <c r="F7" i="1"/>
  <c r="F8" i="1"/>
  <c r="F4" i="1"/>
  <c r="E7" i="1"/>
  <c r="J7" i="1" s="1"/>
  <c r="E8" i="1"/>
  <c r="H7" i="1"/>
  <c r="D4" i="1"/>
  <c r="E4" i="1" s="1"/>
  <c r="D5" i="1"/>
  <c r="E5" i="1" s="1"/>
  <c r="J5" i="1" s="1"/>
  <c r="D6" i="1"/>
  <c r="E6" i="1" s="1"/>
  <c r="D7" i="1"/>
  <c r="D8" i="1"/>
  <c r="J6" i="1" l="1"/>
  <c r="G6" i="1"/>
  <c r="I5" i="1"/>
  <c r="G5" i="1"/>
  <c r="I7" i="1"/>
  <c r="I4" i="1"/>
  <c r="I8" i="1"/>
  <c r="H5" i="1"/>
  <c r="H6" i="1"/>
  <c r="I6" i="1"/>
  <c r="B21" i="2"/>
  <c r="J8" i="1"/>
  <c r="G4" i="1"/>
  <c r="H4" i="1"/>
  <c r="J4" i="1"/>
  <c r="G8" i="1"/>
  <c r="G7" i="1"/>
  <c r="H8" i="1"/>
  <c r="V20" i="2" l="1"/>
</calcChain>
</file>

<file path=xl/sharedStrings.xml><?xml version="1.0" encoding="utf-8"?>
<sst xmlns="http://schemas.openxmlformats.org/spreadsheetml/2006/main" count="118" uniqueCount="66">
  <si>
    <t>Room Rental Pricing</t>
  </si>
  <si>
    <t>Room Name:</t>
  </si>
  <si>
    <t>Price for Utilies per Sq. Foot:</t>
  </si>
  <si>
    <t>Square Feet:</t>
  </si>
  <si>
    <t>Yoder Room</t>
  </si>
  <si>
    <t>Parlor</t>
  </si>
  <si>
    <t>Reception</t>
  </si>
  <si>
    <t>Great Hall</t>
  </si>
  <si>
    <t>Great Hall - guess on SQ ft</t>
  </si>
  <si>
    <t>Staff Rate: (Need to have one volunteer or staff member present)</t>
  </si>
  <si>
    <t>Utilities Cost to Rent  (SQ Ft * price for utilities)/365 (Daily Charge)</t>
  </si>
  <si>
    <t>Utilities Hourly Charge</t>
  </si>
  <si>
    <t>&gt; 8 Hours</t>
  </si>
  <si>
    <t>Rental</t>
  </si>
  <si>
    <t>The Chapel - guess on sq. ft</t>
  </si>
  <si>
    <t>Room rate (DRAFT)</t>
  </si>
  <si>
    <t>Additional Charges:</t>
  </si>
  <si>
    <t>Coffee</t>
  </si>
  <si>
    <t>University Circle United Methodist Church</t>
  </si>
  <si>
    <t xml:space="preserve">The Chapel </t>
  </si>
  <si>
    <t>Hourly Fee</t>
  </si>
  <si>
    <t xml:space="preserve">501(c)3’s &amp; Parishioners </t>
  </si>
  <si>
    <t>Others</t>
  </si>
  <si>
    <t>Kitchen</t>
  </si>
  <si>
    <t>Package Deals</t>
  </si>
  <si>
    <t>Great Hall &amp; Kitchen</t>
  </si>
  <si>
    <t>Great Hall &amp; Basketball Court and Kitchen</t>
  </si>
  <si>
    <t>Per hour Fees</t>
  </si>
  <si>
    <t>Reset fee for Sanctuary - (for Saturday night Sanctuary use)</t>
  </si>
  <si>
    <t>Reception - includes kitchenette</t>
  </si>
  <si>
    <t>Flat Fee Usage</t>
  </si>
  <si>
    <t>Parking (Free)</t>
  </si>
  <si>
    <t>3 Hours</t>
  </si>
  <si>
    <t>4 Hours</t>
  </si>
  <si>
    <t>5 Hours</t>
  </si>
  <si>
    <t>6 Hours</t>
  </si>
  <si>
    <t>7 Hours</t>
  </si>
  <si>
    <t>8 Hours</t>
  </si>
  <si>
    <t>Kitchen Hostess (required)</t>
  </si>
  <si>
    <t>NOTE: Parishioner and 501 ( c ) 3 org's get discount of:</t>
  </si>
  <si>
    <r>
      <rPr>
        <b/>
        <sz val="10"/>
        <color theme="1"/>
        <rFont val="Calibri"/>
        <family val="2"/>
        <scheme val="minor"/>
      </rPr>
      <t xml:space="preserve">FEE SCHEDULE: </t>
    </r>
    <r>
      <rPr>
        <sz val="10"/>
        <color theme="1"/>
        <rFont val="Calibri"/>
        <family val="2"/>
        <scheme val="minor"/>
      </rPr>
      <t>Fees are for the first two hours of use. Additional fees will apply for every hour over the two hour period. Fees must be paid one week prior to the scheduled event.</t>
    </r>
  </si>
  <si>
    <t>0 - &lt; 2 hours</t>
  </si>
  <si>
    <t>&gt; 2 - &lt; 6 hours</t>
  </si>
  <si>
    <t>&gt; 6 - &lt; 8 hours</t>
  </si>
  <si>
    <t>Setup and Tear Down and Custodial Fees included ($20.00 per hour) total</t>
  </si>
  <si>
    <t>2017 - Facility Rental Fees</t>
  </si>
  <si>
    <t>Electrical Sign usage (1 week)</t>
  </si>
  <si>
    <t>Sanctuary</t>
  </si>
  <si>
    <t>Please call (216.421.1200) for details on renting the sanctuary</t>
  </si>
  <si>
    <t>0 -2</t>
  </si>
  <si>
    <t>4 - 6</t>
  </si>
  <si>
    <t>6 - 8</t>
  </si>
  <si>
    <t>&gt;8</t>
  </si>
  <si>
    <t>Ranges</t>
  </si>
  <si>
    <t>2 - 4</t>
  </si>
  <si>
    <t>Great Hall &amp; Gym</t>
  </si>
  <si>
    <t>Security - Events after 5:00 p.m. and weekends.</t>
  </si>
  <si>
    <t>Coffee Service (per 100 people)</t>
  </si>
  <si>
    <t>Gym</t>
  </si>
  <si>
    <t>P.A. System (Useage and operator)- Sanctuary</t>
  </si>
  <si>
    <t>P.A. System (Useage NO operator)- Great Hall / Gym</t>
  </si>
  <si>
    <t>Equipment Usage Free</t>
  </si>
  <si>
    <t>Piano</t>
  </si>
  <si>
    <t>Organ</t>
  </si>
  <si>
    <t>Add'l cost if &gt; 2 hours (per hour charge)</t>
  </si>
  <si>
    <t>CALL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</si>
</sst>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9">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xf>
    <xf numFmtId="44" fontId="0" fillId="0" borderId="0" xfId="1" applyFont="1"/>
    <xf numFmtId="44" fontId="2" fillId="0" borderId="0" xfId="1" applyFont="1" applyAlignment="1">
      <alignment horizontal="center" wrapText="1"/>
    </xf>
    <xf numFmtId="0" fontId="0" fillId="0" borderId="0" xfId="0" applyAlignment="1">
      <alignment wrapText="1"/>
    </xf>
    <xf numFmtId="0" fontId="2" fillId="0" borderId="0" xfId="0" applyFont="1" applyAlignment="1">
      <alignment horizontal="center" wrapText="1"/>
    </xf>
    <xf numFmtId="44" fontId="0" fillId="0" borderId="0" xfId="0" applyNumberFormat="1"/>
    <xf numFmtId="0" fontId="2" fillId="0" borderId="0" xfId="0" applyFont="1" applyAlignment="1">
      <alignment horizontal="center"/>
    </xf>
    <xf numFmtId="0" fontId="4" fillId="0" borderId="0" xfId="0" applyFont="1" applyAlignment="1">
      <alignment wrapText="1"/>
    </xf>
    <xf numFmtId="0" fontId="4" fillId="0" borderId="0" xfId="0" applyFont="1"/>
    <xf numFmtId="0" fontId="5" fillId="0" borderId="1" xfId="0" applyFont="1" applyBorder="1" applyAlignment="1">
      <alignment horizontal="center" wrapText="1"/>
    </xf>
    <xf numFmtId="0" fontId="5" fillId="0" borderId="1" xfId="0" applyFont="1" applyBorder="1" applyAlignment="1">
      <alignment horizontal="center"/>
    </xf>
    <xf numFmtId="0" fontId="4" fillId="0" borderId="1" xfId="0" applyFont="1" applyBorder="1" applyAlignment="1">
      <alignment wrapText="1"/>
    </xf>
    <xf numFmtId="44" fontId="4" fillId="0" borderId="1" xfId="1" applyFont="1" applyBorder="1"/>
    <xf numFmtId="44" fontId="4" fillId="0" borderId="1" xfId="0" applyNumberFormat="1" applyFont="1" applyBorder="1"/>
    <xf numFmtId="0" fontId="5" fillId="0" borderId="0" xfId="0" applyFont="1" applyAlignment="1">
      <alignment wrapText="1"/>
    </xf>
    <xf numFmtId="0" fontId="5" fillId="0" borderId="0" xfId="0" applyFont="1" applyBorder="1" applyAlignment="1"/>
    <xf numFmtId="44" fontId="4" fillId="0" borderId="0" xfId="1" applyFont="1"/>
    <xf numFmtId="9" fontId="6" fillId="0" borderId="0" xfId="0" applyNumberFormat="1" applyFont="1" applyAlignment="1">
      <alignment horizontal="left"/>
    </xf>
    <xf numFmtId="0" fontId="6" fillId="0" borderId="0" xfId="0" applyFont="1"/>
    <xf numFmtId="0" fontId="5" fillId="0" borderId="2" xfId="0" applyFont="1" applyBorder="1" applyAlignment="1">
      <alignment horizontal="center"/>
    </xf>
    <xf numFmtId="0" fontId="4" fillId="0" borderId="1" xfId="0" applyFont="1" applyBorder="1" applyAlignment="1">
      <alignment horizontal="left" wrapText="1"/>
    </xf>
    <xf numFmtId="44" fontId="4" fillId="0" borderId="10" xfId="0" applyNumberFormat="1" applyFont="1" applyBorder="1"/>
    <xf numFmtId="44" fontId="4" fillId="0" borderId="11" xfId="0" applyNumberFormat="1" applyFont="1" applyBorder="1"/>
    <xf numFmtId="44" fontId="4" fillId="0" borderId="12" xfId="0" applyNumberFormat="1" applyFont="1" applyBorder="1"/>
    <xf numFmtId="44" fontId="4" fillId="0" borderId="13" xfId="0" applyNumberFormat="1" applyFont="1" applyBorder="1"/>
    <xf numFmtId="44" fontId="4" fillId="0" borderId="14" xfId="0" applyNumberFormat="1" applyFont="1" applyBorder="1"/>
    <xf numFmtId="44" fontId="4" fillId="0" borderId="15" xfId="0" applyNumberFormat="1" applyFont="1" applyBorder="1"/>
    <xf numFmtId="44" fontId="4" fillId="0" borderId="16" xfId="0" applyNumberFormat="1" applyFont="1" applyBorder="1"/>
    <xf numFmtId="44" fontId="4" fillId="0" borderId="17" xfId="0" applyNumberFormat="1" applyFont="1" applyBorder="1"/>
    <xf numFmtId="16" fontId="4" fillId="0" borderId="3" xfId="0" applyNumberFormat="1" applyFont="1" applyBorder="1" applyAlignment="1">
      <alignment horizontal="center"/>
    </xf>
    <xf numFmtId="16" fontId="4" fillId="0" borderId="4" xfId="0" quotePrefix="1" applyNumberFormat="1" applyFont="1" applyBorder="1" applyAlignment="1">
      <alignment horizontal="center"/>
    </xf>
    <xf numFmtId="0" fontId="4" fillId="0" borderId="4" xfId="0" quotePrefix="1" applyFont="1" applyBorder="1" applyAlignment="1">
      <alignment horizontal="center"/>
    </xf>
    <xf numFmtId="0" fontId="4" fillId="0" borderId="5" xfId="0" applyFont="1" applyBorder="1" applyAlignment="1">
      <alignment horizontal="center"/>
    </xf>
    <xf numFmtId="0" fontId="4" fillId="0" borderId="0" xfId="0" applyFont="1" applyBorder="1"/>
    <xf numFmtId="0" fontId="4" fillId="0" borderId="18" xfId="0" applyFont="1" applyBorder="1" applyAlignment="1">
      <alignment wrapText="1"/>
    </xf>
    <xf numFmtId="44" fontId="4" fillId="0" borderId="18" xfId="1" applyFont="1" applyBorder="1"/>
    <xf numFmtId="0" fontId="4" fillId="0" borderId="1" xfId="0" applyFont="1" applyBorder="1"/>
    <xf numFmtId="44" fontId="4" fillId="0" borderId="1" xfId="1" applyFont="1" applyBorder="1" applyAlignment="1">
      <alignment wrapText="1"/>
    </xf>
    <xf numFmtId="0" fontId="6" fillId="0" borderId="0" xfId="0" applyFont="1" applyAlignment="1">
      <alignment horizont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4" fontId="5" fillId="0" borderId="3" xfId="1" applyFont="1" applyBorder="1" applyAlignment="1">
      <alignment horizontal="center"/>
    </xf>
    <xf numFmtId="44" fontId="5" fillId="0" borderId="5" xfId="1" applyFont="1" applyBorder="1" applyAlignment="1">
      <alignment horizontal="center"/>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0" fillId="0" borderId="9" xfId="0" applyBorder="1" applyAlignment="1">
      <alignment horizontal="center"/>
    </xf>
    <xf numFmtId="0" fontId="3" fillId="0" borderId="0" xfId="0" applyFont="1" applyAlignment="1">
      <alignment horizontal="center"/>
    </xf>
    <xf numFmtId="0" fontId="6" fillId="0" borderId="0" xfId="0" applyFont="1" applyAlignment="1">
      <alignment horizontal="center" wrapText="1"/>
    </xf>
    <xf numFmtId="0" fontId="5" fillId="0" borderId="1" xfId="0" applyFont="1" applyBorder="1" applyAlignment="1">
      <alignment horizontal="center"/>
    </xf>
    <xf numFmtId="0" fontId="5" fillId="0" borderId="1" xfId="0" applyFont="1" applyBorder="1" applyAlignment="1">
      <alignment horizontal="center" wrapText="1"/>
    </xf>
    <xf numFmtId="44" fontId="5" fillId="0" borderId="19" xfId="1" applyFont="1" applyBorder="1" applyAlignment="1">
      <alignment horizontal="center"/>
    </xf>
    <xf numFmtId="44" fontId="5" fillId="0" borderId="20" xfId="1" applyFont="1" applyBorder="1" applyAlignment="1">
      <alignment horizontal="center"/>
    </xf>
    <xf numFmtId="0" fontId="5" fillId="0" borderId="21" xfId="0" applyFont="1" applyBorder="1" applyAlignment="1">
      <alignment horizontal="center"/>
    </xf>
    <xf numFmtId="0" fontId="5" fillId="0" borderId="4" xfId="0" applyFont="1" applyBorder="1" applyAlignment="1">
      <alignment horizontal="center"/>
    </xf>
    <xf numFmtId="0" fontId="3" fillId="0" borderId="0" xfId="0" applyFont="1" applyAlignment="1"/>
    <xf numFmtId="0" fontId="6" fillId="0" borderId="0" xfId="0" applyFont="1" applyAlignment="1">
      <alignment wrapText="1"/>
    </xf>
    <xf numFmtId="0" fontId="4" fillId="0" borderId="13" xfId="0" applyFont="1" applyBorder="1"/>
    <xf numFmtId="44" fontId="4" fillId="0" borderId="14" xfId="1" applyFont="1" applyBorder="1" applyAlignment="1">
      <alignment wrapText="1"/>
    </xf>
    <xf numFmtId="0" fontId="4" fillId="0" borderId="13" xfId="0" applyFont="1" applyBorder="1" applyAlignment="1">
      <alignment wrapText="1"/>
    </xf>
    <xf numFmtId="44" fontId="4" fillId="0" borderId="14" xfId="1" applyFont="1" applyBorder="1"/>
    <xf numFmtId="0" fontId="4" fillId="0" borderId="15" xfId="0" applyFont="1" applyBorder="1" applyAlignment="1">
      <alignment wrapText="1"/>
    </xf>
    <xf numFmtId="44" fontId="4" fillId="0" borderId="17" xfId="1" applyFont="1" applyBorder="1"/>
    <xf numFmtId="0" fontId="4" fillId="0" borderId="22" xfId="0" applyFont="1" applyBorder="1" applyAlignment="1">
      <alignment wrapText="1"/>
    </xf>
    <xf numFmtId="44" fontId="4" fillId="0" borderId="23" xfId="1"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F4" sqref="F4"/>
    </sheetView>
  </sheetViews>
  <sheetFormatPr defaultRowHeight="15" x14ac:dyDescent="0.25"/>
  <cols>
    <col min="1" max="1" width="24.140625" bestFit="1" customWidth="1"/>
    <col min="2" max="2" width="19" style="1" customWidth="1"/>
    <col min="3" max="3" width="16.7109375" style="1" customWidth="1"/>
    <col min="4" max="4" width="16.28515625" style="4" customWidth="1"/>
    <col min="5" max="5" width="14" customWidth="1"/>
    <col min="7" max="7" width="11.42578125" bestFit="1" customWidth="1"/>
    <col min="8" max="9" width="12.85546875" bestFit="1" customWidth="1"/>
    <col min="10" max="10" width="10.5703125" bestFit="1" customWidth="1"/>
  </cols>
  <sheetData>
    <row r="1" spans="1:10" ht="15.75" thickBot="1" x14ac:dyDescent="0.3">
      <c r="A1" t="s">
        <v>0</v>
      </c>
    </row>
    <row r="2" spans="1:10" ht="15.75" thickBot="1" x14ac:dyDescent="0.3">
      <c r="A2" s="42" t="s">
        <v>15</v>
      </c>
      <c r="B2" s="43"/>
      <c r="C2" s="43"/>
      <c r="D2" s="43"/>
      <c r="E2" s="43"/>
      <c r="F2" s="43"/>
      <c r="G2" s="43"/>
      <c r="H2" s="43"/>
      <c r="I2" s="43"/>
      <c r="J2" s="44"/>
    </row>
    <row r="3" spans="1:10" ht="75" x14ac:dyDescent="0.25">
      <c r="A3" s="2" t="s">
        <v>1</v>
      </c>
      <c r="B3" s="3" t="s">
        <v>3</v>
      </c>
      <c r="C3" s="9" t="s">
        <v>2</v>
      </c>
      <c r="D3" s="5" t="s">
        <v>10</v>
      </c>
      <c r="E3" s="7" t="s">
        <v>11</v>
      </c>
      <c r="F3" s="3" t="s">
        <v>13</v>
      </c>
      <c r="G3" s="2" t="s">
        <v>41</v>
      </c>
      <c r="H3" s="2" t="s">
        <v>42</v>
      </c>
      <c r="I3" s="2" t="s">
        <v>43</v>
      </c>
      <c r="J3" s="2" t="s">
        <v>12</v>
      </c>
    </row>
    <row r="4" spans="1:10" x14ac:dyDescent="0.25">
      <c r="A4" t="s">
        <v>14</v>
      </c>
      <c r="B4" s="1">
        <v>2000</v>
      </c>
      <c r="C4" s="1">
        <v>1.44</v>
      </c>
      <c r="D4" s="4">
        <f>SUM(B4*C4)/365</f>
        <v>7.8904109589041092</v>
      </c>
      <c r="E4" s="8">
        <f>SUM(D4/12)</f>
        <v>0.65753424657534243</v>
      </c>
      <c r="F4" s="4">
        <f>SUM(B4*25)/365</f>
        <v>136.98630136986301</v>
      </c>
      <c r="G4" s="8">
        <f>SUM(F4+E4)*2</f>
        <v>275.28767123287673</v>
      </c>
      <c r="H4" s="8">
        <f>SUM(F4+E4)*6</f>
        <v>825.8630136986302</v>
      </c>
      <c r="I4" s="8">
        <f>SUM(F4+E4)*7</f>
        <v>963.50684931506862</v>
      </c>
      <c r="J4" s="8">
        <f>SUM(F4+E4)*8</f>
        <v>1101.1506849315069</v>
      </c>
    </row>
    <row r="5" spans="1:10" x14ac:dyDescent="0.25">
      <c r="A5" t="s">
        <v>4</v>
      </c>
      <c r="B5" s="1">
        <v>900</v>
      </c>
      <c r="C5" s="1">
        <v>1.44</v>
      </c>
      <c r="D5" s="4">
        <f>SUM(B5*C5)/365</f>
        <v>3.5506849315068494</v>
      </c>
      <c r="E5" s="8">
        <f t="shared" ref="E5:E8" si="0">SUM(D5/12)</f>
        <v>0.29589041095890412</v>
      </c>
      <c r="F5" s="4">
        <f t="shared" ref="F5:F8" si="1">SUM(B5*25)/365</f>
        <v>61.643835616438359</v>
      </c>
      <c r="G5" s="8">
        <f t="shared" ref="G5:G8" si="2">SUM(F5+E5)*2</f>
        <v>123.87945205479453</v>
      </c>
      <c r="H5" s="8">
        <f t="shared" ref="H5:H8" si="3">SUM(F5+E5)*6</f>
        <v>371.63835616438359</v>
      </c>
      <c r="I5" s="8">
        <f t="shared" ref="I5:I8" si="4">SUM(F5+E5)*7</f>
        <v>433.57808219178082</v>
      </c>
      <c r="J5" s="8">
        <f t="shared" ref="J5:J8" si="5">SUM(F5+E5)*8</f>
        <v>495.51780821917811</v>
      </c>
    </row>
    <row r="6" spans="1:10" x14ac:dyDescent="0.25">
      <c r="A6" t="s">
        <v>5</v>
      </c>
      <c r="B6" s="1">
        <v>1100</v>
      </c>
      <c r="C6" s="1">
        <v>1.44</v>
      </c>
      <c r="D6" s="4">
        <f>SUM(B6*C6)/365</f>
        <v>4.3397260273972602</v>
      </c>
      <c r="E6" s="8">
        <f t="shared" si="0"/>
        <v>0.36164383561643837</v>
      </c>
      <c r="F6" s="4">
        <f t="shared" si="1"/>
        <v>75.342465753424662</v>
      </c>
      <c r="G6" s="8">
        <f t="shared" si="2"/>
        <v>151.40821917808219</v>
      </c>
      <c r="H6" s="8">
        <f t="shared" si="3"/>
        <v>454.2246575342466</v>
      </c>
      <c r="I6" s="8">
        <f t="shared" si="4"/>
        <v>529.92876712328768</v>
      </c>
      <c r="J6" s="8">
        <f t="shared" si="5"/>
        <v>605.63287671232877</v>
      </c>
    </row>
    <row r="7" spans="1:10" x14ac:dyDescent="0.25">
      <c r="A7" t="s">
        <v>6</v>
      </c>
      <c r="B7" s="1">
        <v>500</v>
      </c>
      <c r="C7" s="1">
        <v>1.44</v>
      </c>
      <c r="D7" s="4">
        <f>SUM(B7*C7)/365</f>
        <v>1.9726027397260273</v>
      </c>
      <c r="E7" s="8">
        <f t="shared" si="0"/>
        <v>0.16438356164383561</v>
      </c>
      <c r="F7" s="4">
        <f t="shared" si="1"/>
        <v>34.246575342465754</v>
      </c>
      <c r="G7" s="8">
        <f t="shared" si="2"/>
        <v>68.821917808219183</v>
      </c>
      <c r="H7" s="8">
        <f t="shared" si="3"/>
        <v>206.46575342465755</v>
      </c>
      <c r="I7" s="8">
        <f t="shared" si="4"/>
        <v>240.87671232876716</v>
      </c>
      <c r="J7" s="8">
        <f t="shared" si="5"/>
        <v>275.28767123287673</v>
      </c>
    </row>
    <row r="8" spans="1:10" x14ac:dyDescent="0.25">
      <c r="A8" t="s">
        <v>8</v>
      </c>
      <c r="B8" s="1">
        <v>2000</v>
      </c>
      <c r="C8" s="1">
        <v>1.44</v>
      </c>
      <c r="D8" s="4">
        <f>SUM(B8*C8)/365</f>
        <v>7.8904109589041092</v>
      </c>
      <c r="E8" s="8">
        <f t="shared" si="0"/>
        <v>0.65753424657534243</v>
      </c>
      <c r="F8" s="4">
        <f t="shared" si="1"/>
        <v>136.98630136986301</v>
      </c>
      <c r="G8" s="8">
        <f t="shared" si="2"/>
        <v>275.28767123287673</v>
      </c>
      <c r="H8" s="8">
        <f t="shared" si="3"/>
        <v>825.8630136986302</v>
      </c>
      <c r="I8" s="8">
        <f t="shared" si="4"/>
        <v>963.50684931506862</v>
      </c>
      <c r="J8" s="8">
        <f t="shared" si="5"/>
        <v>1101.1506849315069</v>
      </c>
    </row>
    <row r="9" spans="1:10" x14ac:dyDescent="0.25">
      <c r="H9" s="8"/>
      <c r="I9" s="8"/>
      <c r="J9" s="8"/>
    </row>
    <row r="11" spans="1:10" x14ac:dyDescent="0.25">
      <c r="A11" s="2"/>
    </row>
    <row r="13" spans="1:10" x14ac:dyDescent="0.25">
      <c r="A13" t="s">
        <v>16</v>
      </c>
    </row>
    <row r="14" spans="1:10" ht="45" x14ac:dyDescent="0.25">
      <c r="A14" s="7" t="s">
        <v>9</v>
      </c>
    </row>
    <row r="15" spans="1:10" x14ac:dyDescent="0.25">
      <c r="A15" t="s">
        <v>17</v>
      </c>
    </row>
  </sheetData>
  <mergeCells count="1">
    <mergeCell ref="A2:J2"/>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workbookViewId="0">
      <selection activeCell="S7" sqref="S7:W8"/>
    </sheetView>
  </sheetViews>
  <sheetFormatPr defaultRowHeight="15" x14ac:dyDescent="0.25"/>
  <cols>
    <col min="1" max="1" width="16" style="6" customWidth="1"/>
    <col min="2" max="2" width="10.5703125" bestFit="1" customWidth="1"/>
    <col min="3" max="3" width="7.7109375" bestFit="1" customWidth="1"/>
    <col min="4" max="4" width="9.5703125" bestFit="1" customWidth="1"/>
    <col min="5" max="5" width="7.7109375" bestFit="1" customWidth="1"/>
    <col min="6" max="6" width="9.5703125" bestFit="1" customWidth="1"/>
    <col min="7" max="7" width="10" customWidth="1"/>
    <col min="8" max="8" width="9.5703125" bestFit="1" customWidth="1"/>
    <col min="9" max="9" width="7.7109375" bestFit="1" customWidth="1"/>
    <col min="10" max="10" width="9.5703125" bestFit="1" customWidth="1"/>
    <col min="11" max="11" width="7.7109375" bestFit="1" customWidth="1"/>
    <col min="12" max="12" width="9.5703125" bestFit="1" customWidth="1"/>
    <col min="13" max="13" width="9" bestFit="1" customWidth="1"/>
    <col min="14" max="14" width="9.5703125" bestFit="1" customWidth="1"/>
    <col min="15" max="15" width="9" bestFit="1" customWidth="1"/>
    <col min="16" max="16" width="9.5703125" bestFit="1" customWidth="1"/>
    <col min="17" max="17" width="9" bestFit="1" customWidth="1"/>
    <col min="18" max="18" width="3.7109375" customWidth="1"/>
  </cols>
  <sheetData>
    <row r="1" spans="1:23" ht="18.75" x14ac:dyDescent="0.3">
      <c r="A1" s="51" t="s">
        <v>18</v>
      </c>
      <c r="B1" s="51"/>
      <c r="C1" s="51"/>
      <c r="D1" s="51"/>
      <c r="E1" s="51"/>
      <c r="F1" s="51"/>
      <c r="G1" s="51"/>
      <c r="H1" s="51"/>
      <c r="I1" s="51"/>
      <c r="J1" s="51"/>
      <c r="K1" s="51"/>
      <c r="L1" s="51"/>
      <c r="M1" s="51"/>
      <c r="N1" s="51"/>
      <c r="O1" s="51"/>
      <c r="P1" s="51"/>
      <c r="Q1" s="51"/>
    </row>
    <row r="2" spans="1:23" ht="18.75" x14ac:dyDescent="0.3">
      <c r="A2" s="51" t="s">
        <v>45</v>
      </c>
      <c r="B2" s="51"/>
      <c r="C2" s="51"/>
      <c r="D2" s="51"/>
      <c r="E2" s="51"/>
      <c r="F2" s="51"/>
      <c r="G2" s="51"/>
      <c r="H2" s="51"/>
      <c r="I2" s="51"/>
      <c r="J2" s="51"/>
      <c r="K2" s="51"/>
      <c r="L2" s="51"/>
      <c r="M2" s="51"/>
      <c r="N2" s="51"/>
      <c r="O2" s="51"/>
      <c r="P2" s="51"/>
      <c r="Q2" s="51"/>
    </row>
    <row r="4" spans="1:23" s="21" customFormat="1" ht="12.75" x14ac:dyDescent="0.2">
      <c r="A4" s="52" t="s">
        <v>40</v>
      </c>
      <c r="B4" s="52"/>
      <c r="C4" s="52"/>
      <c r="D4" s="52"/>
      <c r="E4" s="52"/>
      <c r="F4" s="52"/>
      <c r="G4" s="52"/>
      <c r="H4" s="52"/>
      <c r="I4" s="52"/>
      <c r="J4" s="52"/>
      <c r="K4" s="52"/>
      <c r="L4" s="52"/>
      <c r="M4" s="52"/>
      <c r="N4" s="52"/>
      <c r="O4" s="52"/>
      <c r="P4" s="52"/>
      <c r="Q4" s="52"/>
    </row>
    <row r="6" spans="1:23" x14ac:dyDescent="0.25">
      <c r="A6" s="52" t="s">
        <v>39</v>
      </c>
      <c r="B6" s="52"/>
      <c r="C6" s="52"/>
      <c r="D6" s="52"/>
      <c r="E6" s="52"/>
      <c r="F6" s="52"/>
      <c r="G6" s="52"/>
      <c r="H6" s="20">
        <v>0.15</v>
      </c>
      <c r="I6" s="6"/>
      <c r="J6" s="6"/>
      <c r="K6" s="6"/>
      <c r="L6" s="6"/>
    </row>
    <row r="7" spans="1:23" ht="15.75" thickBot="1" x14ac:dyDescent="0.3">
      <c r="S7" s="50" t="s">
        <v>53</v>
      </c>
      <c r="T7" s="50"/>
      <c r="U7" s="50"/>
      <c r="V7" s="50"/>
      <c r="W7" s="50"/>
    </row>
    <row r="8" spans="1:23" s="11" customFormat="1" ht="27.75" customHeight="1" thickBot="1" x14ac:dyDescent="0.25">
      <c r="A8" s="10"/>
      <c r="B8" s="53" t="s">
        <v>20</v>
      </c>
      <c r="C8" s="53"/>
      <c r="D8" s="54" t="s">
        <v>64</v>
      </c>
      <c r="E8" s="54"/>
      <c r="F8" s="53" t="s">
        <v>32</v>
      </c>
      <c r="G8" s="53"/>
      <c r="H8" s="53" t="s">
        <v>33</v>
      </c>
      <c r="I8" s="53"/>
      <c r="J8" s="53" t="s">
        <v>34</v>
      </c>
      <c r="K8" s="53"/>
      <c r="L8" s="53" t="s">
        <v>35</v>
      </c>
      <c r="M8" s="53"/>
      <c r="N8" s="53" t="s">
        <v>36</v>
      </c>
      <c r="O8" s="53"/>
      <c r="P8" s="53" t="s">
        <v>37</v>
      </c>
      <c r="Q8" s="53"/>
      <c r="S8" s="32" t="s">
        <v>49</v>
      </c>
      <c r="T8" s="33" t="s">
        <v>54</v>
      </c>
      <c r="U8" s="33" t="s">
        <v>50</v>
      </c>
      <c r="V8" s="34" t="s">
        <v>51</v>
      </c>
      <c r="W8" s="35" t="s">
        <v>52</v>
      </c>
    </row>
    <row r="9" spans="1:23" s="11" customFormat="1" ht="29.25" customHeight="1" x14ac:dyDescent="0.2">
      <c r="A9" s="12" t="s">
        <v>1</v>
      </c>
      <c r="B9" s="12" t="s">
        <v>21</v>
      </c>
      <c r="C9" s="13" t="s">
        <v>22</v>
      </c>
      <c r="D9" s="12" t="s">
        <v>21</v>
      </c>
      <c r="E9" s="13" t="s">
        <v>22</v>
      </c>
      <c r="F9" s="12" t="s">
        <v>21</v>
      </c>
      <c r="G9" s="13" t="s">
        <v>22</v>
      </c>
      <c r="H9" s="12" t="s">
        <v>21</v>
      </c>
      <c r="I9" s="13" t="s">
        <v>22</v>
      </c>
      <c r="J9" s="12" t="s">
        <v>21</v>
      </c>
      <c r="K9" s="13" t="s">
        <v>22</v>
      </c>
      <c r="L9" s="12" t="s">
        <v>21</v>
      </c>
      <c r="M9" s="13" t="s">
        <v>22</v>
      </c>
      <c r="N9" s="12" t="s">
        <v>21</v>
      </c>
      <c r="O9" s="13" t="s">
        <v>22</v>
      </c>
      <c r="P9" s="12" t="s">
        <v>21</v>
      </c>
      <c r="Q9" s="13" t="s">
        <v>22</v>
      </c>
    </row>
    <row r="10" spans="1:23" s="11" customFormat="1" ht="12.75" thickBot="1" x14ac:dyDescent="0.25">
      <c r="A10" s="23" t="s">
        <v>47</v>
      </c>
      <c r="B10" s="47" t="s">
        <v>48</v>
      </c>
      <c r="C10" s="48"/>
      <c r="D10" s="48"/>
      <c r="E10" s="48"/>
      <c r="F10" s="48"/>
      <c r="G10" s="48"/>
      <c r="H10" s="48"/>
      <c r="I10" s="48"/>
      <c r="J10" s="48"/>
      <c r="K10" s="48"/>
      <c r="L10" s="48"/>
      <c r="M10" s="48"/>
      <c r="N10" s="48"/>
      <c r="O10" s="48"/>
      <c r="P10" s="48"/>
      <c r="Q10" s="49"/>
    </row>
    <row r="11" spans="1:23" s="11" customFormat="1" ht="12" x14ac:dyDescent="0.2">
      <c r="A11" s="14" t="s">
        <v>19</v>
      </c>
      <c r="B11" s="15">
        <f t="shared" ref="B11:B17" si="0">C11 -(C11*$H$6)</f>
        <v>127.5</v>
      </c>
      <c r="C11" s="15">
        <v>150</v>
      </c>
      <c r="D11" s="15">
        <v>55</v>
      </c>
      <c r="E11" s="15">
        <v>55</v>
      </c>
      <c r="F11" s="16">
        <f t="shared" ref="F11:G17" si="1">SUM(B11+D11)</f>
        <v>182.5</v>
      </c>
      <c r="G11" s="16">
        <f t="shared" si="1"/>
        <v>205</v>
      </c>
      <c r="H11" s="16">
        <f t="shared" ref="H11:I17" si="2">SUM(F11+D11)</f>
        <v>237.5</v>
      </c>
      <c r="I11" s="16">
        <f t="shared" si="2"/>
        <v>260</v>
      </c>
      <c r="J11" s="16">
        <f t="shared" ref="J11:K17" si="3">SUM(H11+D11)</f>
        <v>292.5</v>
      </c>
      <c r="K11" s="16">
        <f t="shared" si="3"/>
        <v>315</v>
      </c>
      <c r="L11" s="16">
        <f t="shared" ref="L11:M17" si="4">J11+D11</f>
        <v>347.5</v>
      </c>
      <c r="M11" s="16">
        <f t="shared" si="4"/>
        <v>370</v>
      </c>
      <c r="N11" s="16">
        <f t="shared" ref="N11:O17" si="5">L11+D11</f>
        <v>402.5</v>
      </c>
      <c r="O11" s="16">
        <f t="shared" si="5"/>
        <v>425</v>
      </c>
      <c r="P11" s="16">
        <f t="shared" ref="P11:Q17" si="6">N11+D11</f>
        <v>457.5</v>
      </c>
      <c r="Q11" s="16">
        <f t="shared" si="6"/>
        <v>480</v>
      </c>
      <c r="S11" s="24">
        <f>G11</f>
        <v>205</v>
      </c>
      <c r="T11" s="25">
        <f>I11</f>
        <v>260</v>
      </c>
      <c r="U11" s="25">
        <f>M11</f>
        <v>370</v>
      </c>
      <c r="V11" s="25">
        <f>O11</f>
        <v>425</v>
      </c>
      <c r="W11" s="26">
        <f>Q11</f>
        <v>480</v>
      </c>
    </row>
    <row r="12" spans="1:23" s="11" customFormat="1" ht="12" x14ac:dyDescent="0.2">
      <c r="A12" s="14" t="s">
        <v>4</v>
      </c>
      <c r="B12" s="15">
        <f t="shared" si="0"/>
        <v>85</v>
      </c>
      <c r="C12" s="15">
        <v>100</v>
      </c>
      <c r="D12" s="15">
        <v>35</v>
      </c>
      <c r="E12" s="15">
        <v>35</v>
      </c>
      <c r="F12" s="16">
        <f t="shared" si="1"/>
        <v>120</v>
      </c>
      <c r="G12" s="16">
        <f t="shared" si="1"/>
        <v>135</v>
      </c>
      <c r="H12" s="16">
        <f t="shared" si="2"/>
        <v>155</v>
      </c>
      <c r="I12" s="16">
        <f t="shared" si="2"/>
        <v>170</v>
      </c>
      <c r="J12" s="16">
        <f t="shared" si="3"/>
        <v>190</v>
      </c>
      <c r="K12" s="16">
        <f t="shared" si="3"/>
        <v>205</v>
      </c>
      <c r="L12" s="16">
        <f t="shared" si="4"/>
        <v>225</v>
      </c>
      <c r="M12" s="16">
        <f t="shared" si="4"/>
        <v>240</v>
      </c>
      <c r="N12" s="16">
        <f t="shared" si="5"/>
        <v>260</v>
      </c>
      <c r="O12" s="16">
        <f t="shared" si="5"/>
        <v>275</v>
      </c>
      <c r="P12" s="16">
        <f t="shared" si="6"/>
        <v>295</v>
      </c>
      <c r="Q12" s="16">
        <f t="shared" si="6"/>
        <v>310</v>
      </c>
      <c r="S12" s="27">
        <f t="shared" ref="S12:S17" si="7">G12</f>
        <v>135</v>
      </c>
      <c r="T12" s="16">
        <f t="shared" ref="T12:T17" si="8">I12</f>
        <v>170</v>
      </c>
      <c r="U12" s="16">
        <f t="shared" ref="U12:U17" si="9">M12</f>
        <v>240</v>
      </c>
      <c r="V12" s="16">
        <f t="shared" ref="V12:V17" si="10">O12</f>
        <v>275</v>
      </c>
      <c r="W12" s="28">
        <f t="shared" ref="W12:W17" si="11">Q12</f>
        <v>310</v>
      </c>
    </row>
    <row r="13" spans="1:23" s="11" customFormat="1" ht="12" x14ac:dyDescent="0.2">
      <c r="A13" s="14" t="s">
        <v>5</v>
      </c>
      <c r="B13" s="15">
        <f t="shared" si="0"/>
        <v>76.5</v>
      </c>
      <c r="C13" s="15">
        <v>90</v>
      </c>
      <c r="D13" s="15">
        <v>40</v>
      </c>
      <c r="E13" s="15">
        <v>40</v>
      </c>
      <c r="F13" s="16">
        <f t="shared" si="1"/>
        <v>116.5</v>
      </c>
      <c r="G13" s="16">
        <f t="shared" si="1"/>
        <v>130</v>
      </c>
      <c r="H13" s="16">
        <f t="shared" si="2"/>
        <v>156.5</v>
      </c>
      <c r="I13" s="16">
        <f t="shared" si="2"/>
        <v>170</v>
      </c>
      <c r="J13" s="16">
        <f t="shared" si="3"/>
        <v>196.5</v>
      </c>
      <c r="K13" s="16">
        <f t="shared" si="3"/>
        <v>210</v>
      </c>
      <c r="L13" s="16">
        <f t="shared" si="4"/>
        <v>236.5</v>
      </c>
      <c r="M13" s="16">
        <f t="shared" si="4"/>
        <v>250</v>
      </c>
      <c r="N13" s="16">
        <f t="shared" si="5"/>
        <v>276.5</v>
      </c>
      <c r="O13" s="16">
        <f t="shared" si="5"/>
        <v>290</v>
      </c>
      <c r="P13" s="16">
        <f t="shared" si="6"/>
        <v>316.5</v>
      </c>
      <c r="Q13" s="16">
        <f t="shared" si="6"/>
        <v>330</v>
      </c>
      <c r="S13" s="27">
        <f t="shared" si="7"/>
        <v>130</v>
      </c>
      <c r="T13" s="16">
        <f t="shared" si="8"/>
        <v>170</v>
      </c>
      <c r="U13" s="16">
        <f t="shared" si="9"/>
        <v>250</v>
      </c>
      <c r="V13" s="16">
        <f t="shared" si="10"/>
        <v>290</v>
      </c>
      <c r="W13" s="28">
        <f t="shared" si="11"/>
        <v>330</v>
      </c>
    </row>
    <row r="14" spans="1:23" s="11" customFormat="1" ht="36" x14ac:dyDescent="0.2">
      <c r="A14" s="14" t="s">
        <v>29</v>
      </c>
      <c r="B14" s="15">
        <f t="shared" si="0"/>
        <v>76.5</v>
      </c>
      <c r="C14" s="15">
        <v>90</v>
      </c>
      <c r="D14" s="15">
        <v>40</v>
      </c>
      <c r="E14" s="15">
        <v>40</v>
      </c>
      <c r="F14" s="16">
        <f>SUM(B14+D14)</f>
        <v>116.5</v>
      </c>
      <c r="G14" s="16">
        <f t="shared" si="1"/>
        <v>130</v>
      </c>
      <c r="H14" s="16">
        <f t="shared" si="2"/>
        <v>156.5</v>
      </c>
      <c r="I14" s="16">
        <f t="shared" si="2"/>
        <v>170</v>
      </c>
      <c r="J14" s="16">
        <f t="shared" si="3"/>
        <v>196.5</v>
      </c>
      <c r="K14" s="16">
        <f t="shared" si="3"/>
        <v>210</v>
      </c>
      <c r="L14" s="16">
        <f t="shared" si="4"/>
        <v>236.5</v>
      </c>
      <c r="M14" s="16">
        <f t="shared" si="4"/>
        <v>250</v>
      </c>
      <c r="N14" s="16">
        <f t="shared" si="5"/>
        <v>276.5</v>
      </c>
      <c r="O14" s="16">
        <f t="shared" si="5"/>
        <v>290</v>
      </c>
      <c r="P14" s="16">
        <f t="shared" si="6"/>
        <v>316.5</v>
      </c>
      <c r="Q14" s="16">
        <f t="shared" si="6"/>
        <v>330</v>
      </c>
      <c r="S14" s="27">
        <f t="shared" si="7"/>
        <v>130</v>
      </c>
      <c r="T14" s="16">
        <f t="shared" si="8"/>
        <v>170</v>
      </c>
      <c r="U14" s="16">
        <f t="shared" si="9"/>
        <v>250</v>
      </c>
      <c r="V14" s="16">
        <f t="shared" si="10"/>
        <v>290</v>
      </c>
      <c r="W14" s="28">
        <f t="shared" si="11"/>
        <v>330</v>
      </c>
    </row>
    <row r="15" spans="1:23" s="11" customFormat="1" ht="12" x14ac:dyDescent="0.2">
      <c r="A15" s="14" t="s">
        <v>7</v>
      </c>
      <c r="B15" s="15">
        <f t="shared" si="0"/>
        <v>191.25</v>
      </c>
      <c r="C15" s="15">
        <v>225</v>
      </c>
      <c r="D15" s="15">
        <v>95</v>
      </c>
      <c r="E15" s="15">
        <v>95</v>
      </c>
      <c r="F15" s="16">
        <f t="shared" si="1"/>
        <v>286.25</v>
      </c>
      <c r="G15" s="16">
        <f t="shared" si="1"/>
        <v>320</v>
      </c>
      <c r="H15" s="16">
        <f t="shared" si="2"/>
        <v>381.25</v>
      </c>
      <c r="I15" s="16">
        <f t="shared" si="2"/>
        <v>415</v>
      </c>
      <c r="J15" s="16">
        <f t="shared" si="3"/>
        <v>476.25</v>
      </c>
      <c r="K15" s="16">
        <f t="shared" si="3"/>
        <v>510</v>
      </c>
      <c r="L15" s="16">
        <f t="shared" si="4"/>
        <v>571.25</v>
      </c>
      <c r="M15" s="16">
        <f t="shared" si="4"/>
        <v>605</v>
      </c>
      <c r="N15" s="16">
        <f t="shared" si="5"/>
        <v>666.25</v>
      </c>
      <c r="O15" s="16">
        <f t="shared" si="5"/>
        <v>700</v>
      </c>
      <c r="P15" s="16">
        <f t="shared" si="6"/>
        <v>761.25</v>
      </c>
      <c r="Q15" s="16">
        <f t="shared" si="6"/>
        <v>795</v>
      </c>
      <c r="S15" s="27">
        <f t="shared" si="7"/>
        <v>320</v>
      </c>
      <c r="T15" s="16">
        <f t="shared" si="8"/>
        <v>415</v>
      </c>
      <c r="U15" s="16">
        <f t="shared" si="9"/>
        <v>605</v>
      </c>
      <c r="V15" s="16">
        <f t="shared" si="10"/>
        <v>700</v>
      </c>
      <c r="W15" s="28">
        <f t="shared" si="11"/>
        <v>795</v>
      </c>
    </row>
    <row r="16" spans="1:23" s="11" customFormat="1" ht="12" x14ac:dyDescent="0.2">
      <c r="A16" s="14" t="s">
        <v>23</v>
      </c>
      <c r="B16" s="15">
        <f t="shared" si="0"/>
        <v>106.25</v>
      </c>
      <c r="C16" s="15">
        <v>125</v>
      </c>
      <c r="D16" s="15">
        <v>40</v>
      </c>
      <c r="E16" s="15">
        <v>40</v>
      </c>
      <c r="F16" s="16">
        <f t="shared" si="1"/>
        <v>146.25</v>
      </c>
      <c r="G16" s="16">
        <f t="shared" si="1"/>
        <v>165</v>
      </c>
      <c r="H16" s="16">
        <f t="shared" si="2"/>
        <v>186.25</v>
      </c>
      <c r="I16" s="16">
        <f t="shared" si="2"/>
        <v>205</v>
      </c>
      <c r="J16" s="16">
        <f t="shared" si="3"/>
        <v>226.25</v>
      </c>
      <c r="K16" s="16">
        <f t="shared" si="3"/>
        <v>245</v>
      </c>
      <c r="L16" s="16">
        <f t="shared" si="4"/>
        <v>266.25</v>
      </c>
      <c r="M16" s="16">
        <f t="shared" si="4"/>
        <v>285</v>
      </c>
      <c r="N16" s="16">
        <f t="shared" si="5"/>
        <v>306.25</v>
      </c>
      <c r="O16" s="16">
        <f t="shared" si="5"/>
        <v>325</v>
      </c>
      <c r="P16" s="16">
        <f t="shared" si="6"/>
        <v>346.25</v>
      </c>
      <c r="Q16" s="16">
        <f t="shared" si="6"/>
        <v>365</v>
      </c>
      <c r="S16" s="27">
        <f t="shared" si="7"/>
        <v>165</v>
      </c>
      <c r="T16" s="16">
        <f t="shared" si="8"/>
        <v>205</v>
      </c>
      <c r="U16" s="16">
        <f t="shared" si="9"/>
        <v>285</v>
      </c>
      <c r="V16" s="16">
        <f t="shared" si="10"/>
        <v>325</v>
      </c>
      <c r="W16" s="28">
        <f t="shared" si="11"/>
        <v>365</v>
      </c>
    </row>
    <row r="17" spans="1:23" s="11" customFormat="1" ht="12.75" thickBot="1" x14ac:dyDescent="0.25">
      <c r="A17" s="14" t="s">
        <v>58</v>
      </c>
      <c r="B17" s="15">
        <f t="shared" si="0"/>
        <v>85</v>
      </c>
      <c r="C17" s="15">
        <v>100</v>
      </c>
      <c r="D17" s="15">
        <v>30</v>
      </c>
      <c r="E17" s="15">
        <v>30</v>
      </c>
      <c r="F17" s="16">
        <f t="shared" si="1"/>
        <v>115</v>
      </c>
      <c r="G17" s="16">
        <f t="shared" si="1"/>
        <v>130</v>
      </c>
      <c r="H17" s="16">
        <f t="shared" si="2"/>
        <v>145</v>
      </c>
      <c r="I17" s="16">
        <f t="shared" si="2"/>
        <v>160</v>
      </c>
      <c r="J17" s="16">
        <f t="shared" si="3"/>
        <v>175</v>
      </c>
      <c r="K17" s="16">
        <f t="shared" si="3"/>
        <v>190</v>
      </c>
      <c r="L17" s="16">
        <f t="shared" si="4"/>
        <v>205</v>
      </c>
      <c r="M17" s="16">
        <f t="shared" si="4"/>
        <v>220</v>
      </c>
      <c r="N17" s="16">
        <f t="shared" si="5"/>
        <v>235</v>
      </c>
      <c r="O17" s="16">
        <f t="shared" si="5"/>
        <v>250</v>
      </c>
      <c r="P17" s="16">
        <f t="shared" si="6"/>
        <v>265</v>
      </c>
      <c r="Q17" s="16">
        <f t="shared" si="6"/>
        <v>280</v>
      </c>
      <c r="S17" s="29">
        <f t="shared" si="7"/>
        <v>130</v>
      </c>
      <c r="T17" s="30">
        <f t="shared" si="8"/>
        <v>160</v>
      </c>
      <c r="U17" s="30">
        <f t="shared" si="9"/>
        <v>220</v>
      </c>
      <c r="V17" s="30">
        <f t="shared" si="10"/>
        <v>250</v>
      </c>
      <c r="W17" s="31">
        <f t="shared" si="11"/>
        <v>280</v>
      </c>
    </row>
    <row r="18" spans="1:23" s="11" customFormat="1" ht="12" x14ac:dyDescent="0.2">
      <c r="A18" s="10"/>
      <c r="S18" s="36"/>
      <c r="T18" s="36"/>
      <c r="U18" s="36"/>
      <c r="V18" s="36"/>
      <c r="W18" s="36"/>
    </row>
    <row r="19" spans="1:23" s="11" customFormat="1" ht="12.75" thickBot="1" x14ac:dyDescent="0.25">
      <c r="A19" s="17" t="s">
        <v>24</v>
      </c>
      <c r="S19" s="36"/>
      <c r="T19" s="36"/>
      <c r="U19" s="36"/>
      <c r="V19" s="36"/>
      <c r="W19" s="36"/>
    </row>
    <row r="20" spans="1:23" s="11" customFormat="1" ht="24" x14ac:dyDescent="0.2">
      <c r="A20" s="14" t="s">
        <v>25</v>
      </c>
      <c r="B20" s="15">
        <f t="shared" ref="B20:B22" si="12">C20 -(C20*15%)</f>
        <v>297.5</v>
      </c>
      <c r="C20" s="15">
        <f>SUM(C15+C16)</f>
        <v>350</v>
      </c>
      <c r="D20" s="15">
        <v>70</v>
      </c>
      <c r="E20" s="15">
        <v>67.5</v>
      </c>
      <c r="F20" s="15">
        <f>SUM(F15+F16)</f>
        <v>432.5</v>
      </c>
      <c r="G20" s="15">
        <f t="shared" ref="G20:Q20" si="13">SUM(G15+G16)</f>
        <v>485</v>
      </c>
      <c r="H20" s="15">
        <f t="shared" si="13"/>
        <v>567.5</v>
      </c>
      <c r="I20" s="15">
        <f t="shared" si="13"/>
        <v>620</v>
      </c>
      <c r="J20" s="15">
        <f t="shared" si="13"/>
        <v>702.5</v>
      </c>
      <c r="K20" s="15">
        <f t="shared" si="13"/>
        <v>755</v>
      </c>
      <c r="L20" s="15">
        <f t="shared" si="13"/>
        <v>837.5</v>
      </c>
      <c r="M20" s="15">
        <f t="shared" si="13"/>
        <v>890</v>
      </c>
      <c r="N20" s="15">
        <f t="shared" si="13"/>
        <v>972.5</v>
      </c>
      <c r="O20" s="15">
        <f t="shared" si="13"/>
        <v>1025</v>
      </c>
      <c r="P20" s="15">
        <f t="shared" si="13"/>
        <v>1107.5</v>
      </c>
      <c r="Q20" s="15">
        <f t="shared" si="13"/>
        <v>1160</v>
      </c>
      <c r="S20" s="24">
        <f>G20-75</f>
        <v>410</v>
      </c>
      <c r="T20" s="25">
        <f>I20-75</f>
        <v>545</v>
      </c>
      <c r="U20" s="25">
        <f>M20-75</f>
        <v>815</v>
      </c>
      <c r="V20" s="25">
        <f t="shared" ref="V20" si="14">O20</f>
        <v>1025</v>
      </c>
      <c r="W20" s="26">
        <f>Q20-75</f>
        <v>1085</v>
      </c>
    </row>
    <row r="21" spans="1:23" s="11" customFormat="1" ht="36" x14ac:dyDescent="0.2">
      <c r="A21" s="14" t="s">
        <v>26</v>
      </c>
      <c r="B21" s="15">
        <f t="shared" si="12"/>
        <v>382.5</v>
      </c>
      <c r="C21" s="15">
        <f>SUM(C15+C16+C17)</f>
        <v>450</v>
      </c>
      <c r="D21" s="15">
        <v>95</v>
      </c>
      <c r="E21" s="15">
        <v>95</v>
      </c>
      <c r="F21" s="15">
        <f>SUM(F15+F16+F17)</f>
        <v>547.5</v>
      </c>
      <c r="G21" s="15">
        <f t="shared" ref="G21:P21" si="15">SUM(G15+G16+G17)</f>
        <v>615</v>
      </c>
      <c r="H21" s="15">
        <f t="shared" si="15"/>
        <v>712.5</v>
      </c>
      <c r="I21" s="15">
        <f t="shared" si="15"/>
        <v>780</v>
      </c>
      <c r="J21" s="15">
        <f t="shared" si="15"/>
        <v>877.5</v>
      </c>
      <c r="K21" s="15">
        <f t="shared" si="15"/>
        <v>945</v>
      </c>
      <c r="L21" s="15">
        <f t="shared" si="15"/>
        <v>1042.5</v>
      </c>
      <c r="M21" s="15">
        <f t="shared" si="15"/>
        <v>1110</v>
      </c>
      <c r="N21" s="15">
        <f t="shared" si="15"/>
        <v>1207.5</v>
      </c>
      <c r="O21" s="15">
        <f t="shared" si="15"/>
        <v>1275</v>
      </c>
      <c r="P21" s="15">
        <f t="shared" si="15"/>
        <v>1372.5</v>
      </c>
      <c r="Q21" s="15">
        <f>SUM(Q15+Q16+Q17)</f>
        <v>1440</v>
      </c>
      <c r="S21" s="27">
        <f>G21-100</f>
        <v>515</v>
      </c>
      <c r="T21" s="16">
        <f>I21-100</f>
        <v>680</v>
      </c>
      <c r="U21" s="16">
        <f>M21-100</f>
        <v>1010</v>
      </c>
      <c r="V21" s="16">
        <f>O21-100</f>
        <v>1175</v>
      </c>
      <c r="W21" s="28">
        <f>Q21-100</f>
        <v>1340</v>
      </c>
    </row>
    <row r="22" spans="1:23" s="11" customFormat="1" ht="12.75" thickBot="1" x14ac:dyDescent="0.25">
      <c r="A22" s="14" t="s">
        <v>55</v>
      </c>
      <c r="B22" s="15">
        <f t="shared" si="12"/>
        <v>276.25</v>
      </c>
      <c r="C22" s="15">
        <f>SUM(C15+C17)</f>
        <v>325</v>
      </c>
      <c r="D22" s="15">
        <v>70</v>
      </c>
      <c r="E22" s="15">
        <v>70</v>
      </c>
      <c r="F22" s="15">
        <f>SUM(F15+F17)</f>
        <v>401.25</v>
      </c>
      <c r="G22" s="15">
        <f t="shared" ref="G22:Q22" si="16">SUM(G15+G17)</f>
        <v>450</v>
      </c>
      <c r="H22" s="15">
        <f t="shared" si="16"/>
        <v>526.25</v>
      </c>
      <c r="I22" s="15">
        <f t="shared" si="16"/>
        <v>575</v>
      </c>
      <c r="J22" s="15">
        <f t="shared" si="16"/>
        <v>651.25</v>
      </c>
      <c r="K22" s="15">
        <f t="shared" si="16"/>
        <v>700</v>
      </c>
      <c r="L22" s="15">
        <f t="shared" si="16"/>
        <v>776.25</v>
      </c>
      <c r="M22" s="15">
        <f t="shared" si="16"/>
        <v>825</v>
      </c>
      <c r="N22" s="15">
        <f t="shared" si="16"/>
        <v>901.25</v>
      </c>
      <c r="O22" s="15">
        <f t="shared" si="16"/>
        <v>950</v>
      </c>
      <c r="P22" s="15">
        <f t="shared" si="16"/>
        <v>1026.25</v>
      </c>
      <c r="Q22" s="15">
        <f t="shared" si="16"/>
        <v>1075</v>
      </c>
      <c r="S22" s="29">
        <f>G22-75</f>
        <v>375</v>
      </c>
      <c r="T22" s="30">
        <f>I22-75</f>
        <v>500</v>
      </c>
      <c r="U22" s="30">
        <f>M22-75</f>
        <v>750</v>
      </c>
      <c r="V22" s="30">
        <f>O22-75</f>
        <v>875</v>
      </c>
      <c r="W22" s="31">
        <f>Q22-75</f>
        <v>1000</v>
      </c>
    </row>
    <row r="23" spans="1:23" s="11" customFormat="1" ht="12" x14ac:dyDescent="0.2">
      <c r="A23" s="10"/>
    </row>
    <row r="24" spans="1:23" s="11" customFormat="1" ht="12.75" thickBot="1" x14ac:dyDescent="0.25">
      <c r="A24" s="10"/>
    </row>
    <row r="25" spans="1:23" s="11" customFormat="1" ht="12.75" thickBot="1" x14ac:dyDescent="0.25">
      <c r="A25" s="10"/>
      <c r="B25" s="22" t="s">
        <v>27</v>
      </c>
      <c r="C25" s="18"/>
      <c r="D25" s="45" t="s">
        <v>30</v>
      </c>
      <c r="E25" s="46"/>
      <c r="G25" s="55" t="s">
        <v>61</v>
      </c>
      <c r="H25" s="56"/>
    </row>
    <row r="26" spans="1:23" s="11" customFormat="1" ht="36" x14ac:dyDescent="0.2">
      <c r="A26" s="14" t="s">
        <v>38</v>
      </c>
      <c r="B26" s="15">
        <v>20</v>
      </c>
      <c r="C26" s="19"/>
      <c r="D26" s="37" t="s">
        <v>46</v>
      </c>
      <c r="E26" s="38">
        <v>100</v>
      </c>
      <c r="G26" s="39" t="s">
        <v>62</v>
      </c>
      <c r="H26" s="40">
        <v>25</v>
      </c>
      <c r="K26" s="11" t="s">
        <v>44</v>
      </c>
    </row>
    <row r="27" spans="1:23" s="11" customFormat="1" ht="96" x14ac:dyDescent="0.2">
      <c r="A27" s="14" t="s">
        <v>56</v>
      </c>
      <c r="B27" s="15">
        <v>25</v>
      </c>
      <c r="C27" s="19"/>
      <c r="D27" s="14" t="s">
        <v>28</v>
      </c>
      <c r="E27" s="15">
        <v>100</v>
      </c>
      <c r="G27" s="39" t="s">
        <v>63</v>
      </c>
      <c r="H27" s="40">
        <v>25</v>
      </c>
    </row>
    <row r="28" spans="1:23" s="11" customFormat="1" ht="72" x14ac:dyDescent="0.2">
      <c r="A28" s="14" t="s">
        <v>57</v>
      </c>
      <c r="B28" s="15">
        <v>50</v>
      </c>
      <c r="C28" s="19"/>
      <c r="D28" s="14" t="s">
        <v>31</v>
      </c>
      <c r="E28" s="15">
        <v>0</v>
      </c>
      <c r="G28" s="14" t="s">
        <v>60</v>
      </c>
      <c r="H28" s="15">
        <v>75</v>
      </c>
    </row>
    <row r="29" spans="1:23" s="11" customFormat="1" ht="60" x14ac:dyDescent="0.2">
      <c r="C29" s="19"/>
      <c r="G29" s="14" t="s">
        <v>59</v>
      </c>
      <c r="H29" s="15">
        <v>50</v>
      </c>
    </row>
    <row r="30" spans="1:23" s="11" customFormat="1" ht="12" x14ac:dyDescent="0.2">
      <c r="C30" s="19"/>
    </row>
    <row r="31" spans="1:23" s="11" customFormat="1" ht="12" x14ac:dyDescent="0.2">
      <c r="C31" s="19"/>
    </row>
    <row r="32" spans="1:23" s="11" customFormat="1" ht="12" x14ac:dyDescent="0.2">
      <c r="C32" s="19"/>
    </row>
    <row r="33" spans="1:5" s="11" customFormat="1" ht="12" x14ac:dyDescent="0.2">
      <c r="A33" s="10"/>
      <c r="C33" s="19"/>
    </row>
    <row r="34" spans="1:5" s="11" customFormat="1" x14ac:dyDescent="0.25">
      <c r="A34" s="6"/>
      <c r="B34"/>
      <c r="D34"/>
      <c r="E34"/>
    </row>
  </sheetData>
  <mergeCells count="16">
    <mergeCell ref="D25:E25"/>
    <mergeCell ref="B10:Q10"/>
    <mergeCell ref="S7:W7"/>
    <mergeCell ref="A1:Q1"/>
    <mergeCell ref="A2:Q2"/>
    <mergeCell ref="A4:Q4"/>
    <mergeCell ref="B8:C8"/>
    <mergeCell ref="D8:E8"/>
    <mergeCell ref="F8:G8"/>
    <mergeCell ref="H8:I8"/>
    <mergeCell ref="A6:G6"/>
    <mergeCell ref="J8:K8"/>
    <mergeCell ref="L8:M8"/>
    <mergeCell ref="N8:O8"/>
    <mergeCell ref="P8:Q8"/>
    <mergeCell ref="G25:H25"/>
  </mergeCells>
  <pageMargins left="0.2" right="0.2" top="0.5" bottom="0.5" header="0.3" footer="0.3"/>
  <pageSetup paperSize="1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workbookViewId="0">
      <selection activeCell="Q13" sqref="Q13"/>
    </sheetView>
  </sheetViews>
  <sheetFormatPr defaultRowHeight="15" x14ac:dyDescent="0.25"/>
  <cols>
    <col min="1" max="1" width="20.5703125" customWidth="1"/>
    <col min="2" max="2" width="10.28515625" customWidth="1"/>
    <col min="7" max="7" width="6.5703125" customWidth="1"/>
    <col min="8" max="8" width="13.5703125" customWidth="1"/>
    <col min="9" max="9" width="10.7109375" customWidth="1"/>
    <col min="10" max="10" width="5.28515625" customWidth="1"/>
    <col min="11" max="11" width="14.42578125" customWidth="1"/>
    <col min="13" max="13" width="6.42578125" customWidth="1"/>
  </cols>
  <sheetData>
    <row r="1" spans="1:16" ht="18.75" x14ac:dyDescent="0.3">
      <c r="A1" s="51" t="s">
        <v>18</v>
      </c>
      <c r="B1" s="51"/>
      <c r="C1" s="51"/>
      <c r="D1" s="51"/>
      <c r="E1" s="51"/>
      <c r="F1" s="51"/>
      <c r="G1" s="51"/>
      <c r="H1" s="51"/>
      <c r="I1" s="51"/>
      <c r="J1" s="51"/>
      <c r="K1" s="51"/>
      <c r="L1" s="51"/>
      <c r="M1" s="51"/>
      <c r="N1" s="51"/>
      <c r="O1" s="51"/>
      <c r="P1" s="59"/>
    </row>
    <row r="2" spans="1:16" ht="18.75" x14ac:dyDescent="0.3">
      <c r="A2" s="51" t="s">
        <v>45</v>
      </c>
      <c r="B2" s="51"/>
      <c r="C2" s="51"/>
      <c r="D2" s="51"/>
      <c r="E2" s="51"/>
      <c r="F2" s="51"/>
      <c r="G2" s="51"/>
      <c r="H2" s="51"/>
      <c r="I2" s="51"/>
      <c r="J2" s="51"/>
      <c r="K2" s="51"/>
      <c r="L2" s="51"/>
      <c r="M2" s="51"/>
      <c r="N2" s="51"/>
      <c r="O2" s="51"/>
      <c r="P2" s="59"/>
    </row>
    <row r="3" spans="1:16" x14ac:dyDescent="0.25">
      <c r="A3" s="6"/>
    </row>
    <row r="4" spans="1:16" ht="15" customHeight="1" x14ac:dyDescent="0.25">
      <c r="A4" s="52" t="s">
        <v>40</v>
      </c>
      <c r="B4" s="52"/>
      <c r="C4" s="52"/>
      <c r="D4" s="52"/>
      <c r="E4" s="52"/>
      <c r="F4" s="52"/>
      <c r="G4" s="52"/>
      <c r="H4" s="52"/>
      <c r="I4" s="52"/>
      <c r="J4" s="52"/>
      <c r="K4" s="52"/>
      <c r="L4" s="52"/>
      <c r="M4" s="52"/>
      <c r="N4" s="52"/>
      <c r="O4" s="52"/>
      <c r="P4" s="60"/>
    </row>
    <row r="5" spans="1:16" x14ac:dyDescent="0.25">
      <c r="A5" s="6"/>
    </row>
    <row r="6" spans="1:16" x14ac:dyDescent="0.25">
      <c r="A6" s="52" t="s">
        <v>39</v>
      </c>
      <c r="B6" s="52"/>
      <c r="C6" s="52"/>
      <c r="D6" s="52"/>
      <c r="E6" s="52"/>
      <c r="F6" s="52"/>
      <c r="G6" s="20">
        <v>0.15</v>
      </c>
      <c r="H6" s="6"/>
      <c r="I6" s="6"/>
      <c r="J6" s="6"/>
      <c r="K6" s="6"/>
    </row>
    <row r="7" spans="1:16" x14ac:dyDescent="0.25">
      <c r="A7" s="41"/>
      <c r="B7" s="41"/>
      <c r="C7" s="41"/>
      <c r="D7" s="41"/>
      <c r="E7" s="41"/>
      <c r="F7" s="41"/>
      <c r="G7" s="20"/>
      <c r="H7" s="6"/>
      <c r="I7" s="6"/>
      <c r="J7" s="6"/>
      <c r="K7" s="6"/>
    </row>
    <row r="8" spans="1:16" ht="15.75" thickBot="1" x14ac:dyDescent="0.3">
      <c r="A8" s="41"/>
      <c r="B8" s="50" t="s">
        <v>53</v>
      </c>
      <c r="C8" s="50"/>
      <c r="D8" s="50"/>
      <c r="E8" s="50"/>
      <c r="F8" s="50"/>
      <c r="G8" s="20"/>
      <c r="H8" s="6"/>
      <c r="I8" s="6"/>
      <c r="J8" s="6"/>
      <c r="K8" s="6"/>
    </row>
    <row r="9" spans="1:16" ht="15.75" thickBot="1" x14ac:dyDescent="0.3">
      <c r="A9" s="41"/>
      <c r="B9" s="32" t="s">
        <v>49</v>
      </c>
      <c r="C9" s="33" t="s">
        <v>54</v>
      </c>
      <c r="D9" s="33" t="s">
        <v>50</v>
      </c>
      <c r="E9" s="34" t="s">
        <v>51</v>
      </c>
      <c r="F9" s="35" t="s">
        <v>52</v>
      </c>
      <c r="G9" s="20"/>
      <c r="H9" s="6"/>
      <c r="I9" s="6"/>
      <c r="J9" s="6"/>
      <c r="K9" s="6"/>
    </row>
    <row r="10" spans="1:16" ht="15.75" thickBot="1" x14ac:dyDescent="0.3">
      <c r="A10" s="23" t="s">
        <v>47</v>
      </c>
      <c r="B10" s="57" t="s">
        <v>65</v>
      </c>
      <c r="C10" s="58"/>
      <c r="D10" s="58"/>
      <c r="E10" s="58"/>
      <c r="F10" s="58"/>
      <c r="H10" s="10"/>
      <c r="I10" s="22" t="s">
        <v>27</v>
      </c>
      <c r="K10" s="45" t="s">
        <v>30</v>
      </c>
      <c r="L10" s="46"/>
      <c r="N10" s="55" t="s">
        <v>61</v>
      </c>
      <c r="O10" s="56"/>
    </row>
    <row r="11" spans="1:16" ht="24.75" x14ac:dyDescent="0.25">
      <c r="A11" s="14" t="s">
        <v>19</v>
      </c>
      <c r="B11" s="24">
        <v>205</v>
      </c>
      <c r="C11" s="25">
        <v>260</v>
      </c>
      <c r="D11" s="25">
        <v>370</v>
      </c>
      <c r="E11" s="25">
        <v>425</v>
      </c>
      <c r="F11" s="26">
        <v>480</v>
      </c>
      <c r="H11" s="14" t="s">
        <v>38</v>
      </c>
      <c r="I11" s="15">
        <v>20</v>
      </c>
      <c r="K11" s="67" t="s">
        <v>46</v>
      </c>
      <c r="L11" s="68">
        <v>100</v>
      </c>
      <c r="N11" s="61" t="s">
        <v>62</v>
      </c>
      <c r="O11" s="62">
        <v>25</v>
      </c>
    </row>
    <row r="12" spans="1:16" ht="48.75" x14ac:dyDescent="0.25">
      <c r="A12" s="14" t="s">
        <v>4</v>
      </c>
      <c r="B12" s="27">
        <v>135</v>
      </c>
      <c r="C12" s="16">
        <v>170</v>
      </c>
      <c r="D12" s="16">
        <v>240</v>
      </c>
      <c r="E12" s="16">
        <v>275</v>
      </c>
      <c r="F12" s="28">
        <v>310</v>
      </c>
      <c r="H12" s="14" t="s">
        <v>56</v>
      </c>
      <c r="I12" s="15">
        <v>25</v>
      </c>
      <c r="K12" s="63" t="s">
        <v>28</v>
      </c>
      <c r="L12" s="64">
        <v>100</v>
      </c>
      <c r="N12" s="61" t="s">
        <v>63</v>
      </c>
      <c r="O12" s="62">
        <v>25</v>
      </c>
    </row>
    <row r="13" spans="1:16" ht="85.5" thickBot="1" x14ac:dyDescent="0.3">
      <c r="A13" s="14" t="s">
        <v>5</v>
      </c>
      <c r="B13" s="27">
        <v>130</v>
      </c>
      <c r="C13" s="16">
        <v>170</v>
      </c>
      <c r="D13" s="16">
        <v>250</v>
      </c>
      <c r="E13" s="16">
        <v>290</v>
      </c>
      <c r="F13" s="28">
        <v>330</v>
      </c>
      <c r="H13" s="14" t="s">
        <v>57</v>
      </c>
      <c r="I13" s="15">
        <v>50</v>
      </c>
      <c r="K13" s="65" t="s">
        <v>31</v>
      </c>
      <c r="L13" s="66">
        <v>0</v>
      </c>
      <c r="N13" s="63" t="s">
        <v>60</v>
      </c>
      <c r="O13" s="64">
        <v>75</v>
      </c>
    </row>
    <row r="14" spans="1:16" ht="73.5" thickBot="1" x14ac:dyDescent="0.3">
      <c r="A14" s="14" t="s">
        <v>29</v>
      </c>
      <c r="B14" s="27">
        <v>130</v>
      </c>
      <c r="C14" s="16">
        <v>170</v>
      </c>
      <c r="D14" s="16">
        <v>250</v>
      </c>
      <c r="E14" s="16">
        <v>290</v>
      </c>
      <c r="F14" s="28">
        <v>330</v>
      </c>
      <c r="N14" s="65" t="s">
        <v>59</v>
      </c>
      <c r="O14" s="66">
        <v>50</v>
      </c>
    </row>
    <row r="15" spans="1:16" x14ac:dyDescent="0.25">
      <c r="A15" s="14" t="s">
        <v>7</v>
      </c>
      <c r="B15" s="27">
        <v>320</v>
      </c>
      <c r="C15" s="16">
        <v>415</v>
      </c>
      <c r="D15" s="16">
        <v>605</v>
      </c>
      <c r="E15" s="16">
        <v>700</v>
      </c>
      <c r="F15" s="28">
        <v>795</v>
      </c>
    </row>
    <row r="16" spans="1:16" x14ac:dyDescent="0.25">
      <c r="A16" s="14" t="s">
        <v>23</v>
      </c>
      <c r="B16" s="27">
        <v>165</v>
      </c>
      <c r="C16" s="16">
        <v>205</v>
      </c>
      <c r="D16" s="16">
        <v>285</v>
      </c>
      <c r="E16" s="16">
        <v>325</v>
      </c>
      <c r="F16" s="28">
        <v>365</v>
      </c>
    </row>
    <row r="17" spans="1:10" ht="15.75" thickBot="1" x14ac:dyDescent="0.3">
      <c r="A17" s="14" t="s">
        <v>58</v>
      </c>
      <c r="B17" s="29">
        <v>130</v>
      </c>
      <c r="C17" s="30">
        <v>160</v>
      </c>
      <c r="D17" s="30">
        <v>220</v>
      </c>
      <c r="E17" s="30">
        <v>250</v>
      </c>
      <c r="F17" s="31">
        <v>280</v>
      </c>
    </row>
    <row r="18" spans="1:10" x14ac:dyDescent="0.25">
      <c r="A18" s="10"/>
      <c r="B18" s="36"/>
      <c r="C18" s="36"/>
      <c r="D18" s="36"/>
      <c r="E18" s="36"/>
      <c r="F18" s="36"/>
    </row>
    <row r="19" spans="1:10" ht="15.75" thickBot="1" x14ac:dyDescent="0.3">
      <c r="A19" s="17" t="s">
        <v>24</v>
      </c>
      <c r="B19" s="36"/>
      <c r="C19" s="36"/>
      <c r="D19" s="36"/>
      <c r="E19" s="36"/>
      <c r="F19" s="36"/>
    </row>
    <row r="20" spans="1:10" x14ac:dyDescent="0.25">
      <c r="A20" s="14" t="s">
        <v>25</v>
      </c>
      <c r="B20" s="24">
        <v>410</v>
      </c>
      <c r="C20" s="25">
        <v>545</v>
      </c>
      <c r="D20" s="25">
        <v>815</v>
      </c>
      <c r="E20" s="25">
        <v>1025</v>
      </c>
      <c r="F20" s="26">
        <v>1085</v>
      </c>
    </row>
    <row r="21" spans="1:10" ht="24.75" x14ac:dyDescent="0.25">
      <c r="A21" s="14" t="s">
        <v>26</v>
      </c>
      <c r="B21" s="27">
        <v>515</v>
      </c>
      <c r="C21" s="16">
        <v>680</v>
      </c>
      <c r="D21" s="16">
        <v>1010</v>
      </c>
      <c r="E21" s="16">
        <v>1175</v>
      </c>
      <c r="F21" s="28">
        <v>1340</v>
      </c>
    </row>
    <row r="22" spans="1:10" ht="15.75" thickBot="1" x14ac:dyDescent="0.3">
      <c r="A22" s="14" t="s">
        <v>55</v>
      </c>
      <c r="B22" s="29">
        <v>375</v>
      </c>
      <c r="C22" s="30">
        <v>500</v>
      </c>
      <c r="D22" s="30">
        <v>750</v>
      </c>
      <c r="E22" s="30">
        <v>875</v>
      </c>
      <c r="F22" s="31">
        <v>1000</v>
      </c>
    </row>
    <row r="25" spans="1:10" x14ac:dyDescent="0.25">
      <c r="C25" s="18"/>
      <c r="F25" s="11"/>
      <c r="H25" s="11"/>
      <c r="I25" s="11"/>
      <c r="J25" s="11"/>
    </row>
    <row r="26" spans="1:10" x14ac:dyDescent="0.25">
      <c r="C26" s="19"/>
      <c r="F26" s="11"/>
      <c r="H26" s="11"/>
      <c r="I26" s="11"/>
      <c r="J26" s="11"/>
    </row>
    <row r="27" spans="1:10" x14ac:dyDescent="0.25">
      <c r="C27" s="19"/>
      <c r="F27" s="11"/>
      <c r="H27" s="11"/>
      <c r="I27" s="11"/>
      <c r="J27" s="11"/>
    </row>
    <row r="28" spans="1:10" x14ac:dyDescent="0.25">
      <c r="C28" s="19"/>
      <c r="F28" s="11"/>
      <c r="H28" s="11"/>
      <c r="I28" s="11"/>
      <c r="J28" s="11"/>
    </row>
    <row r="29" spans="1:10" x14ac:dyDescent="0.25">
      <c r="A29" s="11"/>
      <c r="B29" s="11"/>
      <c r="C29" s="19"/>
      <c r="D29" s="11"/>
      <c r="E29" s="11"/>
      <c r="F29" s="11"/>
      <c r="H29" s="11"/>
      <c r="I29" s="11"/>
      <c r="J29" s="11"/>
    </row>
  </sheetData>
  <mergeCells count="8">
    <mergeCell ref="B8:F8"/>
    <mergeCell ref="A1:O1"/>
    <mergeCell ref="A2:O2"/>
    <mergeCell ref="A4:O4"/>
    <mergeCell ref="B10:F10"/>
    <mergeCell ref="K10:L10"/>
    <mergeCell ref="N10:O10"/>
    <mergeCell ref="A6:F6"/>
  </mergeCells>
  <pageMargins left="0.7" right="0.7" top="0.25" bottom="0.25" header="0.3" footer="0.3"/>
  <pageSetup paperSize="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Web Site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Donyah Perine</dc:creator>
  <cp:lastModifiedBy>Donyah Perine</cp:lastModifiedBy>
  <cp:lastPrinted>2017-04-12T18:16:07Z</cp:lastPrinted>
  <dcterms:created xsi:type="dcterms:W3CDTF">2016-06-23T19:11:25Z</dcterms:created>
  <dcterms:modified xsi:type="dcterms:W3CDTF">2017-04-12T19:19:47Z</dcterms:modified>
</cp:coreProperties>
</file>